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Regulierung\Veröffentlichungspflichten\Gasversorgung\Allgemein\Veröffentlichung Verfahrensspezifische Parameter\"/>
    </mc:Choice>
  </mc:AlternateContent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G63" i="18"/>
  <c r="F5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J21" i="18"/>
  <c r="M21" i="18"/>
  <c r="I21" i="18"/>
  <c r="L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D56" i="18"/>
  <c r="J55" i="18" s="1"/>
  <c r="E31" i="18"/>
  <c r="D66" i="18"/>
  <c r="K65" i="18" s="1"/>
  <c r="M65" i="18"/>
  <c r="F55" i="18"/>
  <c r="E21" i="18"/>
  <c r="N55" i="18"/>
  <c r="F69" i="17"/>
  <c r="G69" i="17"/>
  <c r="H69" i="17"/>
  <c r="I69" i="17"/>
  <c r="J69" i="17"/>
  <c r="K69" i="17"/>
  <c r="L69" i="17"/>
  <c r="M69" i="17"/>
  <c r="N69" i="17"/>
  <c r="E69" i="17"/>
  <c r="M55" i="18" l="1"/>
  <c r="G55" i="18"/>
  <c r="E55" i="18" s="1"/>
  <c r="I55" i="18"/>
  <c r="H55" i="18"/>
  <c r="K55" i="18"/>
  <c r="L5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5" i="7" l="1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O21" i="7"/>
  <c r="F21" i="7"/>
  <c r="M20" i="7"/>
  <c r="O19" i="7"/>
  <c r="K19" i="7"/>
  <c r="M18" i="7"/>
  <c r="I18" i="7"/>
  <c r="O17" i="7"/>
  <c r="F17" i="7"/>
  <c r="M16" i="7"/>
  <c r="O15" i="7"/>
  <c r="K15" i="7"/>
  <c r="F15" i="7"/>
  <c r="I14" i="7"/>
  <c r="O13" i="7"/>
  <c r="K13" i="7"/>
  <c r="M12" i="7"/>
  <c r="I12" i="7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O25" i="7"/>
  <c r="K25" i="7"/>
  <c r="F25" i="7"/>
  <c r="M24" i="7"/>
  <c r="I24" i="7"/>
  <c r="O23" i="7"/>
  <c r="K23" i="7"/>
  <c r="F23" i="7"/>
  <c r="M22" i="7"/>
  <c r="I22" i="7"/>
  <c r="K21" i="7"/>
  <c r="I20" i="7"/>
  <c r="F19" i="7"/>
  <c r="K17" i="7"/>
  <c r="I16" i="7"/>
  <c r="M14" i="7"/>
  <c r="F13" i="7"/>
  <c r="N25" i="7"/>
  <c r="I25" i="7"/>
  <c r="M23" i="7"/>
  <c r="F22" i="7"/>
  <c r="K20" i="7"/>
  <c r="O18" i="7"/>
  <c r="I17" i="7"/>
  <c r="M15" i="7"/>
  <c r="H14" i="7"/>
  <c r="J13" i="7"/>
  <c r="L12" i="7"/>
  <c r="O24" i="7"/>
  <c r="I23" i="7"/>
  <c r="M21" i="7"/>
  <c r="F20" i="7"/>
  <c r="K18" i="7"/>
  <c r="O16" i="7"/>
  <c r="I15" i="7"/>
  <c r="F14" i="7"/>
  <c r="I13" i="7"/>
  <c r="K12" i="7"/>
  <c r="K24" i="7"/>
  <c r="O22" i="7"/>
  <c r="I21" i="7"/>
  <c r="M19" i="7"/>
  <c r="K16" i="7"/>
  <c r="O14" i="7"/>
  <c r="N13" i="7"/>
  <c r="P12" i="7"/>
  <c r="H12" i="7"/>
  <c r="M25" i="7"/>
  <c r="F24" i="7"/>
  <c r="O20" i="7"/>
  <c r="I19" i="7"/>
  <c r="M17" i="7"/>
  <c r="K14" i="7"/>
  <c r="M13" i="7"/>
  <c r="F12" i="7"/>
  <c r="F18" i="7"/>
  <c r="K22" i="7"/>
  <c r="F16" i="7"/>
  <c r="O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<sst xmlns="http://schemas.openxmlformats.org/spreadsheetml/2006/main" count="1376" uniqueCount="681">
  <si>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</si>
  <si>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</si>
  <si>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</si>
  <si>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</si>
  <si>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</si>
  <si>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</si>
  <si>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</si>
  <si>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</si>
  <si>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</si>
  <si>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</si>
  <si>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</si>
  <si>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</si>
  <si>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</si>
  <si>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</si>
  <si>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</si>
  <si>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</si>
  <si>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</si>
  <si>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</si>
  <si>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</si>
  <si>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</si>
  <si>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</si>
  <si>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</si>
  <si>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</si>
  <si>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</si>
  <si>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</si>
  <si>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</si>
  <si>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</si>
  <si>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</si>
  <si>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</si>
  <si>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</si>
  <si>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</si>
  <si>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</si>
  <si>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</si>
  <si>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</si>
  <si>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</si>
  <si>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</si>
  <si>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</si>
  <si>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</si>
  <si>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</si>
  <si>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</si>
  <si>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</si>
  <si>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</si>
  <si>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</si>
  <si>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</si>
  <si>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</si>
  <si>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</si>
  <si>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</si>
  <si>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</si>
  <si>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</si>
  <si>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</si>
  <si>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</si>
  <si>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</si>
  <si>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</si>
  <si>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</si>
  <si>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</si>
  <si>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</si>
  <si>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</si>
  <si>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</si>
  <si>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</si>
  <si>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</si>
  <si>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</si>
  <si>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</si>
  <si>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</si>
  <si>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</si>
  <si>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</si>
  <si>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</si>
  <si>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</si>
  <si>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</si>
  <si>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</si>
  <si>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</si>
  <si>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</si>
  <si>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</si>
  <si>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</si>
  <si>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</si>
  <si>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</si>
  <si>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</si>
  <si>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</si>
  <si>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</si>
  <si>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</si>
  <si>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</si>
  <si>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</si>
  <si>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</si>
  <si>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</si>
  <si>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</si>
  <si>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</si>
  <si>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</si>
  <si>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</si>
  <si>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</si>
  <si>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</si>
  <si>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</si>
  <si>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</si>
  <si>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</si>
  <si>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</si>
  <si>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</si>
  <si>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</si>
  <si>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</si>
  <si>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</si>
  <si>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</si>
  <si>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</si>
  <si>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</si>
  <si>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</si>
  <si>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</si>
  <si>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</si>
  <si>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</si>
  <si>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</si>
  <si>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</si>
  <si>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</si>
  <si>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</si>
  <si>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</si>
  <si>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</si>
  <si>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</si>
  <si>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</si>
  <si>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</si>
  <si>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</si>
  <si>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</si>
  <si>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</si>
  <si>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</si>
  <si>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</si>
  <si>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</si>
  <si>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</si>
  <si>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</si>
  <si>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</si>
  <si>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</si>
  <si>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</si>
  <si>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</si>
  <si>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</si>
  <si>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</si>
  <si>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</si>
  <si>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</si>
  <si>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</si>
  <si>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</si>
  <si>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</si>
  <si>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</si>
  <si>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</si>
  <si>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</si>
  <si>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</si>
  <si>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</si>
  <si>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</si>
  <si>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</si>
  <si>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</si>
  <si>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</si>
  <si>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</si>
  <si>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</si>
  <si>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</si>
  <si>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</si>
  <si>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</si>
  <si>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</si>
  <si>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</si>
  <si>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</si>
  <si>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</si>
  <si>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</si>
  <si>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</si>
  <si>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</si>
  <si>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</si>
  <si>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</si>
  <si>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</si>
  <si>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</si>
  <si>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</si>
  <si>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</si>
  <si>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</si>
  <si>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</si>
  <si>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</si>
  <si>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</si>
  <si>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</si>
  <si>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</si>
  <si>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</si>
  <si>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</si>
  <si>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</si>
  <si>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</si>
  <si>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</si>
  <si>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</si>
  <si>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</si>
  <si>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</si>
  <si>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</si>
  <si>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</si>
  <si>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</si>
  <si>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</si>
  <si>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</si>
  <si>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</si>
  <si>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</si>
  <si>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</si>
  <si>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</si>
  <si>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</si>
  <si>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</si>
  <si>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</si>
  <si>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</si>
  <si>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</si>
  <si>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</si>
  <si>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</si>
  <si>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</si>
  <si>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</si>
  <si>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</si>
  <si>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</si>
  <si>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</si>
  <si>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</si>
  <si>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</si>
  <si>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</si>
  <si>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</si>
  <si>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</si>
  <si>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</si>
  <si>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</si>
  <si>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</si>
  <si>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</si>
  <si>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</si>
  <si>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</si>
  <si>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</si>
  <si>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</si>
  <si>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</si>
  <si>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</si>
  <si>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</si>
  <si>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</si>
  <si>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</si>
  <si>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</si>
  <si>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</si>
  <si>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</si>
  <si>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</si>
  <si>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</si>
  <si>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</si>
  <si>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</si>
  <si>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</si>
  <si>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</si>
  <si>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</si>
  <si>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</si>
  <si>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</si>
  <si>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</si>
  <si>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</si>
  <si>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</si>
  <si>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</si>
  <si>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</si>
  <si>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</si>
  <si>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</si>
  <si>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</si>
  <si>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</si>
  <si>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</si>
  <si>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</si>
  <si>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</si>
  <si>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</si>
  <si>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</si>
  <si>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</si>
  <si>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</si>
  <si>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</si>
  <si>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</si>
  <si>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</si>
  <si>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</si>
  <si>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</si>
  <si>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</si>
  <si>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</si>
  <si>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</si>
  <si>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</si>
  <si>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</si>
  <si>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</si>
  <si>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</si>
  <si>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</si>
  <si>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</si>
  <si>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</si>
  <si>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</si>
  <si>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</si>
  <si>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</si>
  <si>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</si>
  <si>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</si>
  <si>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</si>
  <si>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</si>
  <si>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</si>
  <si>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</si>
  <si>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</si>
  <si>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</si>
  <si>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</si>
  <si>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</si>
  <si>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</si>
  <si>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</si>
  <si>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</si>
  <si>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</si>
  <si>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</si>
  <si>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</si>
  <si>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</si>
  <si>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</si>
  <si>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</si>
  <si>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</si>
  <si>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</si>
  <si>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</si>
  <si>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</si>
  <si>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</si>
  <si>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</si>
  <si>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</si>
  <si>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</si>
  <si>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</si>
  <si>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</si>
  <si>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</si>
  <si>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</si>
  <si>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</si>
  <si>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</si>
  <si>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</si>
  <si>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</si>
  <si>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</si>
  <si>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</si>
  <si>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</si>
  <si>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</si>
  <si>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</si>
  <si>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</si>
  <si>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</si>
  <si>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</si>
  <si>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</si>
  <si>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</si>
  <si>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</si>
  <si>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</si>
  <si>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</si>
  <si>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</si>
  <si>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</si>
  <si>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</si>
  <si>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</si>
  <si>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</si>
  <si>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</si>
  <si>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</si>
  <si>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</si>
  <si>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</si>
  <si>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</si>
  <si>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</si>
  <si>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</si>
  <si>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</si>
  <si>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</si>
  <si>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</si>
  <si>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</si>
  <si>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</si>
  <si>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</si>
  <si>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</si>
  <si>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</si>
  <si>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</si>
  <si>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</si>
  <si>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</si>
  <si>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</si>
  <si>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</si>
  <si>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</si>
  <si>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</si>
  <si>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</si>
  <si>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</si>
  <si>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</si>
  <si>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</si>
  <si>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</si>
  <si>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</si>
  <si>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</si>
  <si>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</si>
  <si>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</si>
  <si>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</si>
  <si>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</si>
  <si>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</si>
  <si>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</si>
  <si>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</si>
  <si>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</si>
  <si>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</si>
  <si>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</si>
  <si>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</si>
  <si>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</si>
  <si>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</si>
  <si>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</si>
  <si>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</si>
  <si>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</si>
  <si>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</si>
  <si>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</si>
  <si>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</si>
  <si>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</si>
  <si>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</si>
  <si>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</si>
  <si>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</si>
  <si>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</si>
  <si>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</si>
  <si>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</si>
  <si>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</si>
  <si>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</si>
  <si>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</si>
  <si>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</si>
  <si>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</si>
  <si>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</si>
  <si>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</si>
  <si>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</si>
  <si>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</si>
  <si>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</si>
  <si>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</si>
  <si>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</si>
  <si>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</si>
  <si>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</si>
  <si>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</si>
  <si>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</si>
  <si>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</si>
  <si>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</si>
  <si>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</si>
  <si>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</si>
  <si>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</si>
  <si>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</si>
  <si>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</si>
  <si>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</si>
  <si>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</si>
  <si>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</si>
  <si>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</si>
  <si>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</si>
  <si>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</si>
  <si>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</si>
  <si>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</si>
  <si>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</si>
  <si>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</si>
  <si>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</si>
  <si>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</si>
  <si>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</si>
  <si>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</si>
  <si>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</si>
  <si>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</si>
  <si>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</si>
  <si>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</si>
  <si>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</si>
  <si>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</si>
  <si>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</si>
  <si>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</si>
  <si>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</si>
  <si>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</si>
  <si>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</si>
  <si>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</si>
  <si>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</si>
  <si>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</si>
  <si>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</si>
  <si>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</si>
  <si>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</si>
  <si>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</si>
  <si>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</si>
  <si>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</si>
  <si>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</si>
  <si>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</si>
  <si>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</si>
  <si>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</si>
  <si>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</si>
  <si>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</si>
  <si>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</si>
  <si>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</si>
  <si>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</si>
  <si>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</si>
  <si>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</si>
  <si>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</si>
  <si>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</si>
  <si>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</si>
  <si>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</si>
  <si>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</si>
  <si>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</si>
  <si>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</si>
  <si>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</si>
  <si>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</si>
  <si>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</si>
  <si>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</si>
  <si>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</si>
  <si>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</si>
  <si>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</si>
  <si>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</si>
  <si>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</si>
  <si>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</si>
  <si>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</si>
  <si>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</si>
  <si>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</si>
  <si>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</si>
  <si>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</si>
  <si>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</si>
  <si>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</si>
  <si>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</si>
  <si>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</si>
  <si>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</si>
  <si>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</si>
  <si>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</si>
  <si>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</si>
  <si>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</si>
  <si>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</si>
  <si>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</si>
  <si>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</si>
  <si>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</si>
  <si>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</si>
  <si>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</si>
  <si>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</si>
  <si>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</si>
  <si>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</si>
  <si>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</si>
  <si>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</si>
  <si>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</si>
  <si>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</si>
  <si>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</si>
  <si>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</si>
  <si>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</si>
  <si>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</si>
  <si>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</si>
  <si>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</si>
  <si>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</si>
  <si>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</si>
  <si>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</si>
  <si>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</si>
  <si>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</si>
  <si>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</si>
  <si>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</si>
  <si>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</si>
  <si>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</si>
  <si>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</si>
  <si>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</si>
  <si>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</si>
  <si>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</si>
  <si>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</si>
  <si>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</si>
  <si>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</si>
  <si>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</si>
  <si>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</si>
  <si>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</si>
  <si>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</si>
  <si>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</si>
  <si>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</si>
  <si>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</si>
  <si>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</si>
  <si>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</si>
  <si>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</si>
  <si>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</si>
  <si>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</si>
  <si>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</si>
  <si>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</si>
  <si>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</si>
  <si>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</si>
  <si>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</si>
  <si>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</si>
  <si>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</si>
  <si>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</si>
  <si>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</si>
  <si>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</si>
  <si>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</si>
  <si>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</si>
  <si>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</si>
  <si>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</si>
  <si>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</si>
  <si>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</si>
  <si>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</si>
  <si>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</si>
  <si>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</si>
  <si>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</si>
  <si>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</si>
  <si>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</si>
  <si>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</si>
  <si>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</si>
  <si>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</si>
  <si>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</si>
  <si>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</si>
  <si>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</si>
  <si>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</si>
  <si>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</si>
  <si>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</si>
  <si>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</si>
  <si>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</si>
  <si>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</si>
  <si>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</si>
  <si>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</si>
  <si>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</si>
  <si>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</si>
  <si>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</si>
  <si>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</si>
  <si>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</si>
  <si>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</si>
  <si>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</si>
  <si>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</si>
  <si>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</si>
  <si>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</si>
  <si>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</si>
  <si>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</si>
  <si>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</si>
  <si>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</si>
  <si>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</si>
  <si>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</si>
  <si>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</si>
  <si>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</si>
  <si>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</si>
  <si>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</si>
  <si>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</si>
  <si>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</si>
  <si>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</si>
  <si>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</si>
  <si>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</si>
  <si>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</si>
  <si>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</si>
  <si>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</si>
  <si>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</si>
  <si>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</si>
  <si>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</si>
  <si>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</si>
  <si>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</si>
  <si>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</si>
  <si>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</si>
  <si>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</si>
  <si>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</si>
  <si>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</si>
  <si>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</si>
  <si>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</si>
  <si>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</si>
  <si>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</si>
  <si>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</si>
  <si>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</si>
  <si>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</si>
  <si>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</si>
  <si>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</si>
  <si>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</si>
  <si>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</si>
  <si>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</si>
  <si>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</si>
  <si>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</si>
  <si>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</si>
  <si>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</si>
  <si>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</si>
  <si>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</si>
  <si>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</si>
  <si>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</si>
  <si>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</si>
  <si>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</si>
  <si>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</si>
  <si>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</si>
  <si>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</si>
  <si>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</si>
  <si>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</si>
  <si>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</si>
  <si>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</si>
  <si>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</si>
  <si>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</si>
  <si>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</si>
  <si>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</si>
  <si>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</si>
  <si>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</si>
  <si>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</si>
  <si>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</si>
  <si>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</si>
  <si>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</si>
  <si>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</si>
  <si>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</si>
  <si>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</si>
  <si>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</si>
  <si>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</si>
  <si>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</si>
  <si>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</si>
  <si>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</si>
  <si>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</si>
  <si>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</si>
  <si>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</si>
  <si>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</si>
  <si>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</si>
  <si>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</si>
  <si>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</si>
  <si>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</si>
  <si>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</si>
  <si>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</si>
  <si>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</si>
  <si>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</si>
  <si>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</si>
  <si>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</si>
  <si>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</si>
  <si>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</si>
  <si>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</si>
  <si>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</si>
  <si>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</si>
  <si>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</si>
  <si>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</si>
  <si>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</si>
  <si>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</si>
  <si>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</si>
  <si>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Villingen-Schwenningen 1</t>
  </si>
  <si>
    <t>DE_GMK04</t>
  </si>
  <si>
    <t>DE_GHA04</t>
  </si>
  <si>
    <t>DE_GKO04</t>
  </si>
  <si>
    <t>DE_GBD04</t>
  </si>
  <si>
    <t>DE_GGA04</t>
  </si>
  <si>
    <t>DE_GBH04</t>
  </si>
  <si>
    <t>DE_GWA04</t>
  </si>
  <si>
    <t>DE_GGB04</t>
  </si>
  <si>
    <t>DE_GPD04</t>
  </si>
  <si>
    <t>DE_GBA04</t>
  </si>
  <si>
    <t>DE_GMF04</t>
  </si>
  <si>
    <t xml:space="preserve">Zweckverband Gasfernversorgung Baar </t>
  </si>
  <si>
    <t>Stadtwerke Villingen-Schwenningen</t>
  </si>
  <si>
    <t>Energieversorgung Trossingen</t>
  </si>
  <si>
    <t>Energieversorung Trossingen GmbH</t>
  </si>
  <si>
    <t>98 7010 4800 007</t>
  </si>
  <si>
    <t>Bahnhofstraße 9</t>
  </si>
  <si>
    <t>D-78647</t>
  </si>
  <si>
    <t>Trossingen</t>
  </si>
  <si>
    <t xml:space="preserve"> NCHN007010480000</t>
  </si>
  <si>
    <t>07721-40504630</t>
  </si>
  <si>
    <t>Volker Köhne</t>
  </si>
  <si>
    <t>volker.koehne@svs-energie.de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</si>
</sst>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653</v>
      </c>
    </row>
    <row r="8" spans="2:7" s="8" customFormat="1">
      <c r="B8" s="8" t="s">
        <v>656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654</v>
      </c>
    </row>
    <row r="12" spans="2:7" s="8" customFormat="1">
      <c r="B12" s="8" t="s">
        <v>497</v>
      </c>
    </row>
    <row r="13" spans="2:7" s="8" customFormat="1">
      <c r="B13" s="8" t="s">
        <v>655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Normal="10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42370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42370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672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673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674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 t="s">
        <v>675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676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680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678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3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Energieversorgung Trossingen</v>
      </c>
      <c r="E28" s="38"/>
      <c r="F28" s="11"/>
      <c r="G28" s="2"/>
    </row>
    <row r="29" spans="1:15">
      <c r="B29" s="15"/>
      <c r="C29" s="22" t="s">
        <v>395</v>
      </c>
      <c r="D29" s="41" t="s">
        <v>671</v>
      </c>
      <c r="E29" s="40"/>
      <c r="F29" s="11"/>
      <c r="G29" s="2"/>
    </row>
    <row r="30" spans="1:15">
      <c r="B30" s="15"/>
      <c r="C30" s="22" t="s">
        <v>396</v>
      </c>
      <c r="D30" s="46" t="s">
        <v>670</v>
      </c>
      <c r="E30" s="40"/>
      <c r="F30" s="47"/>
      <c r="G30" s="2"/>
    </row>
    <row r="31" spans="1:15">
      <c r="B31" s="15"/>
      <c r="C31" s="22" t="s">
        <v>419</v>
      </c>
      <c r="D31" s="46" t="s">
        <v>669</v>
      </c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59" priority="2">
      <formula>IF(CELL("Zeile",D30)&lt;$D$25+CELL("Zeile",$D$29),1,0)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Energieversorung Trossingen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Energieversorgung Trossingen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98 7010 4800 007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42370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677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365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366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671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13" zoomScaleNormal="100" workbookViewId="0">
      <selection activeCell="E27" sqref="E27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Energieversorung Trossingen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Energieversorgung Trossingen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98 7010 4800 007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42370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Energieversorgung Trossingen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500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657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10911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3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0.57140000000000002</v>
      </c>
      <c r="F31" s="279">
        <f>ROUND(F32/$D$32,4)</f>
        <v>0.28570000000000001</v>
      </c>
      <c r="G31" s="279">
        <f t="shared" ref="G31:N31" si="3">ROUND(G32/$D$32,4)</f>
        <v>0.1429</v>
      </c>
      <c r="H31" s="279">
        <f t="shared" si="3"/>
        <v>7.1400000000000005E-2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Villingen-Schwenningen 1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10911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3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0.57140000000000002</v>
      </c>
      <c r="F65" s="279">
        <f>ROUND(F66/$D$66,4)</f>
        <v>0.28570000000000001</v>
      </c>
      <c r="G65" s="279">
        <f t="shared" ref="G65:N65" si="12">ROUND(G66/$D$66,4)</f>
        <v>0.1429</v>
      </c>
      <c r="H65" s="279">
        <f t="shared" si="12"/>
        <v>7.1400000000000005E-2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1.75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Energieversorung Trossingen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Energieversorgung Trossingen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98 7010 4800 007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42370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Q30" sqref="Q30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Energieversorung Trossingen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Energieversorgung Trossingen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98 7010 4800 007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42370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513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Energieversorgung Trossingen</v>
      </c>
      <c r="D12" s="62" t="s">
        <v>247</v>
      </c>
      <c r="E12" s="164" t="s">
        <v>38</v>
      </c>
      <c r="F12" s="296" t="str">
        <f>VLOOKUP($E12,'BDEW-Standard'!$B$3:$M$158,F$9,0)</f>
        <v>W14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7.5937699999999997E-2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0.95374033288062621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Energieversorgung Trossingen</v>
      </c>
      <c r="D13" s="62" t="s">
        <v>247</v>
      </c>
      <c r="E13" s="164" t="s">
        <v>46</v>
      </c>
      <c r="F13" s="296" t="str">
        <f>VLOOKUP($E13,'BDEW-Standard'!$B$3:$M$158,F$9,0)</f>
        <v>W24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0.1025195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1.0107516326442527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Energieversorgung Trossingen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Energieversorgung Trossingen</v>
      </c>
      <c r="D15" s="62" t="s">
        <v>247</v>
      </c>
      <c r="E15" s="164" t="s">
        <v>658</v>
      </c>
      <c r="F15" s="296" t="str">
        <f>VLOOKUP($E15,'BDEW-Standard'!$B$3:$M$158,F$9,0)</f>
        <v>MK4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Energieversorgung Trossingen</v>
      </c>
      <c r="D16" s="62" t="s">
        <v>247</v>
      </c>
      <c r="E16" s="164" t="s">
        <v>659</v>
      </c>
      <c r="F16" s="296" t="str">
        <f>VLOOKUP($E16,'BDEW-Standard'!$B$3:$M$158,F$9,0)</f>
        <v>HA4</v>
      </c>
      <c r="H16" s="273">
        <f>ROUND(VLOOKUP($E16,'BDEW-Standard'!$B$3:$M$158,H$9,0),7)</f>
        <v>4.0196902000000003</v>
      </c>
      <c r="I16" s="273">
        <f>ROUND(VLOOKUP($E16,'BDEW-Standard'!$B$3:$M$158,I$9,0),7)</f>
        <v>-37.828203700000003</v>
      </c>
      <c r="J16" s="273">
        <f>ROUND(VLOOKUP($E16,'BDEW-Standard'!$B$3:$M$158,J$9,0),7)</f>
        <v>8.1593368999999996</v>
      </c>
      <c r="K16" s="273">
        <f>ROUND(VLOOKUP($E16,'BDEW-Standard'!$B$3:$M$158,K$9,0),7)</f>
        <v>4.72845E-2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0.86486713303260787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Energieversorgung Trossingen</v>
      </c>
      <c r="D17" s="62" t="s">
        <v>247</v>
      </c>
      <c r="E17" s="164" t="s">
        <v>660</v>
      </c>
      <c r="F17" s="296" t="str">
        <f>VLOOKUP($E17,'BDEW-Standard'!$B$3:$M$158,F$9,0)</f>
        <v>KO4</v>
      </c>
      <c r="H17" s="273">
        <f>ROUND(VLOOKUP($E17,'BDEW-Standard'!$B$3:$M$158,H$9,0),7)</f>
        <v>3.4428942999999999</v>
      </c>
      <c r="I17" s="273">
        <f>ROUND(VLOOKUP($E17,'BDEW-Standard'!$B$3:$M$158,I$9,0),7)</f>
        <v>-36.659050399999998</v>
      </c>
      <c r="J17" s="273">
        <f>ROUND(VLOOKUP($E17,'BDEW-Standard'!$B$3:$M$158,J$9,0),7)</f>
        <v>7.6083226000000002</v>
      </c>
      <c r="K17" s="273">
        <f>ROUND(VLOOKUP($E17,'BDEW-Standard'!$B$3:$M$158,K$9,0),7)</f>
        <v>7.4685000000000001E-2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0.97768382110526542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Energieversorgung Trossingen</v>
      </c>
      <c r="D18" s="62" t="s">
        <v>247</v>
      </c>
      <c r="E18" s="164" t="s">
        <v>661</v>
      </c>
      <c r="F18" s="296" t="str">
        <f>VLOOKUP($E18,'BDEW-Standard'!$B$3:$M$158,F$9,0)</f>
        <v>BD4</v>
      </c>
      <c r="H18" s="273">
        <f>ROUND(VLOOKUP($E18,'BDEW-Standard'!$B$3:$M$158,H$9,0),7)</f>
        <v>3.75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6.0911300000000002E-2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1.0126136468627658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Energieversorgung Trossingen</v>
      </c>
      <c r="D19" s="62" t="s">
        <v>247</v>
      </c>
      <c r="E19" s="164" t="s">
        <v>662</v>
      </c>
      <c r="F19" s="296" t="str">
        <f>VLOOKUP($E19,'BDEW-Standard'!$B$3:$M$158,F$9,0)</f>
        <v>GA4</v>
      </c>
      <c r="H19" s="273">
        <f>ROUND(VLOOKUP($E19,'BDEW-Standard'!$B$3:$M$158,H$9,0),7)</f>
        <v>2.8195655999999998</v>
      </c>
      <c r="I19" s="273">
        <f>ROUND(VLOOKUP($E19,'BDEW-Standard'!$B$3:$M$158,I$9,0),7)</f>
        <v>-36</v>
      </c>
      <c r="J19" s="273">
        <f>ROUND(VLOOKUP($E19,'BDEW-Standard'!$B$3:$M$158,J$9,0),7)</f>
        <v>7.7368518000000002</v>
      </c>
      <c r="K19" s="273">
        <f>ROUND(VLOOKUP($E19,'BDEW-Standard'!$B$3:$M$158,K$9,0),7)</f>
        <v>0.157281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0.96576337685759206</v>
      </c>
      <c r="R19" s="274">
        <f>ROUND(VLOOKUP(MID($E19,4,3),'Wochentag F(WT)'!$B$7:$J$22,R$9,0),4)</f>
        <v>0.93220000000000003</v>
      </c>
      <c r="S19" s="274">
        <f>ROUND(VLOOKUP(MID($E19,4,3),'Wochentag F(WT)'!$B$7:$J$22,S$9,0),4)</f>
        <v>0.98939999999999995</v>
      </c>
      <c r="T19" s="274">
        <f>ROUND(VLOOKUP(MID($E19,4,3),'Wochentag F(WT)'!$B$7:$J$22,T$9,0),4)</f>
        <v>1.0033000000000001</v>
      </c>
      <c r="U19" s="274">
        <f>ROUND(VLOOKUP(MID($E19,4,3),'Wochentag F(WT)'!$B$7:$J$22,U$9,0),4)</f>
        <v>1.0108999999999999</v>
      </c>
      <c r="V19" s="274">
        <f>ROUND(VLOOKUP(MID($E19,4,3),'Wochentag F(WT)'!$B$7:$J$22,V$9,0),4)</f>
        <v>1.018</v>
      </c>
      <c r="W19" s="274">
        <f>ROUND(VLOOKUP(MID($E19,4,3),'Wochentag F(WT)'!$B$7:$J$22,W$9,0),4)</f>
        <v>1.0356000000000001</v>
      </c>
      <c r="X19" s="275">
        <f t="shared" si="2"/>
        <v>1.0106000000000002</v>
      </c>
      <c r="Y19" s="292"/>
      <c r="Z19" s="210"/>
    </row>
    <row r="20" spans="2:26" s="142" customFormat="1">
      <c r="B20" s="143">
        <v>9</v>
      </c>
      <c r="C20" s="144" t="str">
        <f t="shared" si="0"/>
        <v>Energieversorgung Trossingen</v>
      </c>
      <c r="D20" s="62" t="s">
        <v>247</v>
      </c>
      <c r="E20" s="164" t="s">
        <v>663</v>
      </c>
      <c r="F20" s="296" t="str">
        <f>VLOOKUP($E20,'BDEW-Standard'!$B$3:$M$158,F$9,0)</f>
        <v>BH4</v>
      </c>
      <c r="H20" s="273">
        <f>ROUND(VLOOKUP($E20,'BDEW-Standard'!$B$3:$M$158,H$9,0),7)</f>
        <v>2.4595180999999999</v>
      </c>
      <c r="I20" s="273">
        <f>ROUND(VLOOKUP($E20,'BDEW-Standard'!$B$3:$M$158,I$9,0),7)</f>
        <v>-35.253212400000002</v>
      </c>
      <c r="J20" s="273">
        <f>ROUND(VLOOKUP($E20,'BDEW-Standard'!$B$3:$M$158,J$9,0),7)</f>
        <v>6.0587001000000003</v>
      </c>
      <c r="K20" s="273">
        <f>ROUND(VLOOKUP($E20,'BDEW-Standard'!$B$3:$M$158,K$9,0),7)</f>
        <v>0.16473699999999999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1.043802057143173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Energieversorgung Trossingen</v>
      </c>
      <c r="D21" s="62" t="s">
        <v>247</v>
      </c>
      <c r="E21" s="164" t="s">
        <v>664</v>
      </c>
      <c r="F21" s="296" t="str">
        <f>VLOOKUP($E21,'BDEW-Standard'!$B$3:$M$158,F$9,0)</f>
        <v>WA4</v>
      </c>
      <c r="H21" s="273">
        <f>ROUND(VLOOKUP($E21,'BDEW-Standard'!$B$3:$M$158,H$9,0),7)</f>
        <v>1.0535874999999999</v>
      </c>
      <c r="I21" s="273">
        <f>ROUND(VLOOKUP($E21,'BDEW-Standard'!$B$3:$M$158,I$9,0),7)</f>
        <v>-35.299999999999997</v>
      </c>
      <c r="J21" s="273">
        <f>ROUND(VLOOKUP($E21,'BDEW-Standard'!$B$3:$M$158,J$9,0),7)</f>
        <v>4.8662747</v>
      </c>
      <c r="K21" s="273">
        <f>ROUND(VLOOKUP($E21,'BDEW-Standard'!$B$3:$M$158,K$9,0),7)</f>
        <v>0.68110420000000005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1.0844348950990992</v>
      </c>
      <c r="R21" s="274">
        <f>ROUND(VLOOKUP(MID($E21,4,3),'Wochentag F(WT)'!$B$7:$J$22,R$9,0),4)</f>
        <v>1.2457</v>
      </c>
      <c r="S21" s="274">
        <f>ROUND(VLOOKUP(MID($E21,4,3),'Wochentag F(WT)'!$B$7:$J$22,S$9,0),4)</f>
        <v>1.2615000000000001</v>
      </c>
      <c r="T21" s="274">
        <f>ROUND(VLOOKUP(MID($E21,4,3),'Wochentag F(WT)'!$B$7:$J$22,T$9,0),4)</f>
        <v>1.2706999999999999</v>
      </c>
      <c r="U21" s="274">
        <f>ROUND(VLOOKUP(MID($E21,4,3),'Wochentag F(WT)'!$B$7:$J$22,U$9,0),4)</f>
        <v>1.2430000000000001</v>
      </c>
      <c r="V21" s="274">
        <f>ROUND(VLOOKUP(MID($E21,4,3),'Wochentag F(WT)'!$B$7:$J$22,V$9,0),4)</f>
        <v>1.1275999999999999</v>
      </c>
      <c r="W21" s="274">
        <f>ROUND(VLOOKUP(MID($E21,4,3),'Wochentag F(WT)'!$B$7:$J$22,W$9,0),4)</f>
        <v>0.38769999999999999</v>
      </c>
      <c r="X21" s="275">
        <f t="shared" si="2"/>
        <v>0.46379999999999999</v>
      </c>
      <c r="Y21" s="292"/>
      <c r="Z21" s="210"/>
    </row>
    <row r="22" spans="2:26" s="142" customFormat="1">
      <c r="B22" s="143">
        <v>11</v>
      </c>
      <c r="C22" s="144" t="str">
        <f t="shared" si="0"/>
        <v>Energieversorgung Trossingen</v>
      </c>
      <c r="D22" s="62" t="s">
        <v>247</v>
      </c>
      <c r="E22" s="164" t="s">
        <v>665</v>
      </c>
      <c r="F22" s="296" t="str">
        <f>VLOOKUP($E22,'BDEW-Standard'!$B$3:$M$158,F$9,0)</f>
        <v>GB4</v>
      </c>
      <c r="H22" s="273">
        <f>ROUND(VLOOKUP($E22,'BDEW-Standard'!$B$3:$M$158,H$9,0),7)</f>
        <v>3.6017736</v>
      </c>
      <c r="I22" s="273">
        <f>ROUND(VLOOKUP($E22,'BDEW-Standard'!$B$3:$M$158,I$9,0),7)</f>
        <v>-37.882536799999997</v>
      </c>
      <c r="J22" s="273">
        <f>ROUND(VLOOKUP($E22,'BDEW-Standard'!$B$3:$M$158,J$9,0),7)</f>
        <v>6.9836070000000001</v>
      </c>
      <c r="K22" s="273">
        <f>ROUND(VLOOKUP($E22,'BDEW-Standard'!$B$3:$M$158,K$9,0),7)</f>
        <v>5.4826199999999999E-2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0.90239375975311864</v>
      </c>
      <c r="R22" s="274">
        <f>ROUND(VLOOKUP(MID($E22,4,3),'Wochentag F(WT)'!$B$7:$J$22,R$9,0),4)</f>
        <v>0.98970000000000002</v>
      </c>
      <c r="S22" s="274">
        <f>ROUND(VLOOKUP(MID($E22,4,3),'Wochentag F(WT)'!$B$7:$J$22,S$9,0),4)</f>
        <v>0.9627</v>
      </c>
      <c r="T22" s="274">
        <f>ROUND(VLOOKUP(MID($E22,4,3),'Wochentag F(WT)'!$B$7:$J$22,T$9,0),4)</f>
        <v>1.0507</v>
      </c>
      <c r="U22" s="274">
        <f>ROUND(VLOOKUP(MID($E22,4,3),'Wochentag F(WT)'!$B$7:$J$22,U$9,0),4)</f>
        <v>1.0551999999999999</v>
      </c>
      <c r="V22" s="274">
        <f>ROUND(VLOOKUP(MID($E22,4,3),'Wochentag F(WT)'!$B$7:$J$22,V$9,0),4)</f>
        <v>1.0297000000000001</v>
      </c>
      <c r="W22" s="274">
        <f>ROUND(VLOOKUP(MID($E22,4,3),'Wochentag F(WT)'!$B$7:$J$22,W$9,0),4)</f>
        <v>0.97670000000000001</v>
      </c>
      <c r="X22" s="275">
        <f t="shared" si="2"/>
        <v>0.9352999999999998</v>
      </c>
      <c r="Y22" s="292"/>
      <c r="Z22" s="210"/>
    </row>
    <row r="23" spans="2:26" s="142" customFormat="1">
      <c r="B23" s="143">
        <v>12</v>
      </c>
      <c r="C23" s="144" t="str">
        <f t="shared" si="0"/>
        <v>Energieversorgung Trossingen</v>
      </c>
      <c r="D23" s="62" t="s">
        <v>247</v>
      </c>
      <c r="E23" s="164" t="s">
        <v>666</v>
      </c>
      <c r="F23" s="296" t="str">
        <f>VLOOKUP($E23,'BDEW-Standard'!$B$3:$M$158,F$9,0)</f>
        <v>PD4</v>
      </c>
      <c r="H23" s="273">
        <f>ROUND(VLOOKUP($E23,'BDEW-Standard'!$B$3:$M$158,H$9,0),7)</f>
        <v>3.85</v>
      </c>
      <c r="I23" s="273">
        <f>ROUND(VLOOKUP($E23,'BDEW-Standard'!$B$3:$M$158,I$9,0),7)</f>
        <v>-37</v>
      </c>
      <c r="J23" s="273">
        <f>ROUND(VLOOKUP($E23,'BDEW-Standard'!$B$3:$M$158,J$9,0),7)</f>
        <v>10.2405021</v>
      </c>
      <c r="K23" s="273">
        <f>ROUND(VLOOKUP($E23,'BDEW-Standard'!$B$3:$M$158,K$9,0),7)</f>
        <v>4.6924300000000002E-2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0.75691065279879233</v>
      </c>
      <c r="R23" s="274">
        <f>ROUND(VLOOKUP(MID($E23,4,3),'Wochentag F(WT)'!$B$7:$J$22,R$9,0),4)</f>
        <v>1.0214000000000001</v>
      </c>
      <c r="S23" s="274">
        <f>ROUND(VLOOKUP(MID($E23,4,3),'Wochentag F(WT)'!$B$7:$J$22,S$9,0),4)</f>
        <v>1.0866</v>
      </c>
      <c r="T23" s="274">
        <f>ROUND(VLOOKUP(MID($E23,4,3),'Wochentag F(WT)'!$B$7:$J$22,T$9,0),4)</f>
        <v>1.0720000000000001</v>
      </c>
      <c r="U23" s="274">
        <f>ROUND(VLOOKUP(MID($E23,4,3),'Wochentag F(WT)'!$B$7:$J$22,U$9,0),4)</f>
        <v>1.0557000000000001</v>
      </c>
      <c r="V23" s="274">
        <f>ROUND(VLOOKUP(MID($E23,4,3),'Wochentag F(WT)'!$B$7:$J$22,V$9,0),4)</f>
        <v>1.0117</v>
      </c>
      <c r="W23" s="274">
        <f>ROUND(VLOOKUP(MID($E23,4,3),'Wochentag F(WT)'!$B$7:$J$22,W$9,0),4)</f>
        <v>0.90010000000000001</v>
      </c>
      <c r="X23" s="275">
        <f t="shared" si="2"/>
        <v>0.85249999999999915</v>
      </c>
      <c r="Y23" s="292"/>
      <c r="Z23" s="210"/>
    </row>
    <row r="24" spans="2:26" s="142" customFormat="1">
      <c r="B24" s="143">
        <v>13</v>
      </c>
      <c r="C24" s="144" t="str">
        <f t="shared" si="0"/>
        <v>Energieversorgung Trossingen</v>
      </c>
      <c r="D24" s="62" t="s">
        <v>247</v>
      </c>
      <c r="E24" s="164" t="s">
        <v>667</v>
      </c>
      <c r="F24" s="296" t="str">
        <f>VLOOKUP($E24,'BDEW-Standard'!$B$3:$M$158,F$9,0)</f>
        <v>BA4</v>
      </c>
      <c r="H24" s="273">
        <f>ROUND(VLOOKUP($E24,'BDEW-Standard'!$B$3:$M$158,H$9,0),7)</f>
        <v>0.93158890000000005</v>
      </c>
      <c r="I24" s="273">
        <f>ROUND(VLOOKUP($E24,'BDEW-Standard'!$B$3:$M$158,I$9,0),7)</f>
        <v>-33.35</v>
      </c>
      <c r="J24" s="273">
        <f>ROUND(VLOOKUP($E24,'BDEW-Standard'!$B$3:$M$158,J$9,0),7)</f>
        <v>5.7212303000000002</v>
      </c>
      <c r="K24" s="273">
        <f>ROUND(VLOOKUP($E24,'BDEW-Standard'!$B$3:$M$158,K$9,0),7)</f>
        <v>0.66564939999999995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1.0766391850538448</v>
      </c>
      <c r="R24" s="274">
        <f>ROUND(VLOOKUP(MID($E24,4,3),'Wochentag F(WT)'!$B$7:$J$22,R$9,0),4)</f>
        <v>1.0848</v>
      </c>
      <c r="S24" s="274">
        <f>ROUND(VLOOKUP(MID($E24,4,3),'Wochentag F(WT)'!$B$7:$J$22,S$9,0),4)</f>
        <v>1.1211</v>
      </c>
      <c r="T24" s="274">
        <f>ROUND(VLOOKUP(MID($E24,4,3),'Wochentag F(WT)'!$B$7:$J$22,T$9,0),4)</f>
        <v>1.0769</v>
      </c>
      <c r="U24" s="274">
        <f>ROUND(VLOOKUP(MID($E24,4,3),'Wochentag F(WT)'!$B$7:$J$22,U$9,0),4)</f>
        <v>1.1353</v>
      </c>
      <c r="V24" s="274">
        <f>ROUND(VLOOKUP(MID($E24,4,3),'Wochentag F(WT)'!$B$7:$J$22,V$9,0),4)</f>
        <v>1.1402000000000001</v>
      </c>
      <c r="W24" s="274">
        <f>ROUND(VLOOKUP(MID($E24,4,3),'Wochentag F(WT)'!$B$7:$J$22,W$9,0),4)</f>
        <v>0.48520000000000002</v>
      </c>
      <c r="X24" s="275">
        <f t="shared" si="2"/>
        <v>0.95650000000000013</v>
      </c>
      <c r="Y24" s="292"/>
      <c r="Z24" s="210"/>
    </row>
    <row r="25" spans="2:26" s="142" customFormat="1">
      <c r="B25" s="143">
        <v>14</v>
      </c>
      <c r="C25" s="144" t="str">
        <f t="shared" si="0"/>
        <v>Energieversorgung Trossingen</v>
      </c>
      <c r="D25" s="62" t="s">
        <v>247</v>
      </c>
      <c r="E25" s="164" t="s">
        <v>668</v>
      </c>
      <c r="F25" s="296" t="str">
        <f>VLOOKUP($E25,'BDEW-Standard'!$B$3:$M$158,F$9,0)</f>
        <v>MF4</v>
      </c>
      <c r="H25" s="273">
        <f>ROUND(VLOOKUP($E25,'BDEW-Standard'!$B$3:$M$158,H$9,0),7)</f>
        <v>2.5187775000000001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0.10107820000000001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1.0146273685996503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Energieversorgung Trossingen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Energieversorgung Trossingen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Energieversorgung Trossingen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Energieversorgung Trossingen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Energieversorgung Trossingen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Energieversorgung Trossingen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Energieversorgung Trossingen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Energieversorgung Trossingen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Energieversorgung Trossingen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Energieversorgung Trossingen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Energieversorgung Trossingen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Energieversorgung Trossingen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Energieversorgung Trossingen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Energieversorgung Trossingen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Energieversorgung Trossingen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Energieversorgung Trossingen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5 F12:P25 G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U9" sqref="U9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Energieversorung Trossingen GmbH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Energieversorgung Trossingen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98 7010 4800 007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42370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579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652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645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651</v>
      </c>
      <c r="C23" s="116"/>
      <c r="D23" s="111">
        <v>15</v>
      </c>
      <c r="E23" s="304">
        <f t="shared" si="0"/>
        <v>1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541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Köhne, Volker</cp:lastModifiedBy>
  <cp:lastPrinted>2015-03-20T22:59:10Z</cp:lastPrinted>
  <dcterms:created xsi:type="dcterms:W3CDTF">2015-01-15T05:25:41Z</dcterms:created>
  <dcterms:modified xsi:type="dcterms:W3CDTF">2017-04-24T13:36:59Z</dcterms:modified>
</cp:coreProperties>
</file>